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270" windowWidth="15390" windowHeight="9270"/>
  </bookViews>
  <sheets>
    <sheet name="в тыс.руб." sheetId="1" r:id="rId1"/>
  </sheets>
  <calcPr calcId="124519"/>
</workbook>
</file>

<file path=xl/calcChain.xml><?xml version="1.0" encoding="utf-8"?>
<calcChain xmlns="http://schemas.openxmlformats.org/spreadsheetml/2006/main">
  <c r="K25" i="1"/>
  <c r="F31"/>
  <c r="J31" s="1"/>
  <c r="E31"/>
  <c r="D31"/>
  <c r="C31"/>
  <c r="B31"/>
  <c r="F30"/>
  <c r="J30" s="1"/>
  <c r="D30"/>
  <c r="C30"/>
  <c r="M29"/>
  <c r="L29"/>
  <c r="K29"/>
  <c r="J29"/>
  <c r="I29"/>
  <c r="H29"/>
  <c r="G29"/>
  <c r="M28"/>
  <c r="L28"/>
  <c r="K28"/>
  <c r="J28"/>
  <c r="H28"/>
  <c r="M27"/>
  <c r="L27"/>
  <c r="K27"/>
  <c r="J27"/>
  <c r="I27"/>
  <c r="H27"/>
  <c r="G27"/>
  <c r="M26"/>
  <c r="L26"/>
  <c r="K26"/>
  <c r="J26"/>
  <c r="I26"/>
  <c r="H26"/>
  <c r="G26"/>
  <c r="L25"/>
  <c r="J25"/>
  <c r="I25"/>
  <c r="H25"/>
  <c r="G25"/>
  <c r="M24"/>
  <c r="L24"/>
  <c r="K24"/>
  <c r="J24"/>
  <c r="I24"/>
  <c r="H24"/>
  <c r="G24"/>
  <c r="M23"/>
  <c r="L23"/>
  <c r="K23"/>
  <c r="J23"/>
  <c r="I23"/>
  <c r="H23"/>
  <c r="G23"/>
  <c r="M22"/>
  <c r="L22"/>
  <c r="K22"/>
  <c r="J22"/>
  <c r="I22"/>
  <c r="H22"/>
  <c r="G22"/>
  <c r="M21"/>
  <c r="L21"/>
  <c r="K21"/>
  <c r="J21"/>
  <c r="I21"/>
  <c r="H21"/>
  <c r="G21"/>
  <c r="M20"/>
  <c r="L20"/>
  <c r="K20"/>
  <c r="J20"/>
  <c r="H20"/>
  <c r="M19"/>
  <c r="L19"/>
  <c r="K19"/>
  <c r="J19"/>
  <c r="I19"/>
  <c r="H19"/>
  <c r="G19"/>
  <c r="M18"/>
  <c r="L18"/>
  <c r="K18"/>
  <c r="J18"/>
  <c r="I18"/>
  <c r="H18"/>
  <c r="G18"/>
  <c r="M17"/>
  <c r="L17"/>
  <c r="K17"/>
  <c r="J17"/>
  <c r="I17"/>
  <c r="H17"/>
  <c r="G17"/>
  <c r="M16"/>
  <c r="L16"/>
  <c r="K16"/>
  <c r="J16"/>
  <c r="I16"/>
  <c r="H16"/>
  <c r="G16"/>
  <c r="M15"/>
  <c r="L15"/>
  <c r="K15"/>
  <c r="J15"/>
  <c r="I15"/>
  <c r="H15"/>
  <c r="G15"/>
  <c r="M14"/>
  <c r="L14"/>
  <c r="K14"/>
  <c r="J14"/>
  <c r="I14"/>
  <c r="H14"/>
  <c r="G14"/>
  <c r="M13"/>
  <c r="L13"/>
  <c r="K13"/>
  <c r="J13"/>
  <c r="I13"/>
  <c r="H13"/>
  <c r="G13"/>
  <c r="M12"/>
  <c r="L12"/>
  <c r="K12"/>
  <c r="J12"/>
  <c r="I12"/>
  <c r="H12"/>
  <c r="G12"/>
  <c r="L11"/>
  <c r="K11"/>
  <c r="J11"/>
  <c r="I11"/>
  <c r="H11"/>
  <c r="G11"/>
  <c r="M10"/>
  <c r="L10"/>
  <c r="K10"/>
  <c r="J10"/>
  <c r="E10"/>
  <c r="I10" s="1"/>
  <c r="B10"/>
  <c r="B30" s="1"/>
  <c r="M9"/>
  <c r="L9"/>
  <c r="K9"/>
  <c r="J9"/>
  <c r="I9"/>
  <c r="H9"/>
  <c r="G9"/>
  <c r="M8"/>
  <c r="L8"/>
  <c r="K8"/>
  <c r="J8"/>
  <c r="I8"/>
  <c r="H8"/>
  <c r="G8"/>
  <c r="K6"/>
  <c r="G6"/>
  <c r="F6"/>
  <c r="L6" s="1"/>
  <c r="E6"/>
  <c r="I6" s="1"/>
  <c r="D6"/>
  <c r="C6"/>
  <c r="M6" s="1"/>
  <c r="B6"/>
  <c r="H10" l="1"/>
  <c r="E30"/>
  <c r="H30" s="1"/>
  <c r="I30"/>
  <c r="M30"/>
  <c r="I31"/>
  <c r="M31"/>
  <c r="J6"/>
  <c r="G10"/>
  <c r="L30"/>
  <c r="H31"/>
  <c r="L31"/>
  <c r="G30"/>
  <c r="K30"/>
  <c r="G31"/>
  <c r="K31"/>
  <c r="H6"/>
</calcChain>
</file>

<file path=xl/sharedStrings.xml><?xml version="1.0" encoding="utf-8"?>
<sst xmlns="http://schemas.openxmlformats.org/spreadsheetml/2006/main" count="47" uniqueCount="42">
  <si>
    <t>Налог на доходы физических лиц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</si>
  <si>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</si>
  <si>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</si>
  <si>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</si>
  <si>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</si>
  <si>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</si>
  <si>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</si>
  <si>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</si>
  <si>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</si>
  <si>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</si>
  <si>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</si>
  <si>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Налог на прибыль организаций</t>
  </si>
  <si>
    <t>НАЛОГИ НА СОВОКУПНЫЙ ДОХОД</t>
  </si>
  <si>
    <t>АКЦИЗЫ</t>
  </si>
  <si>
    <t>Налог на имущество организаций</t>
  </si>
  <si>
    <t>в том числе:</t>
  </si>
  <si>
    <t>Плата за использование лесов</t>
  </si>
  <si>
    <t>Транспортный налог</t>
  </si>
  <si>
    <t>Налоговые</t>
  </si>
  <si>
    <t>Неналоговые</t>
  </si>
  <si>
    <t>%</t>
  </si>
  <si>
    <t>Налоговые и неналоговые доходы</t>
  </si>
  <si>
    <t>Налог, взимаемый в связи с применением упрощенной системы налогообложения</t>
  </si>
  <si>
    <t>тыс.руб.</t>
  </si>
  <si>
    <t>Акцизы на алкогольную продукцию</t>
  </si>
  <si>
    <t>Акцизы на нефтепродукты</t>
  </si>
  <si>
    <t>ПРОЧИЕ НЕНАЛОГОВЫЕ ДОХОДЫ</t>
  </si>
  <si>
    <t>КД</t>
  </si>
  <si>
    <t>Факт 2016г.</t>
  </si>
  <si>
    <t>Факт 2017г.</t>
  </si>
  <si>
    <t>факта 2016г.</t>
  </si>
  <si>
    <t>Приложение 2</t>
  </si>
  <si>
    <t>План 2018г.</t>
  </si>
  <si>
    <t>% исп.год. назнач.</t>
  </si>
  <si>
    <t>Факт 2018г.</t>
  </si>
  <si>
    <t>плана 2018г.</t>
  </si>
  <si>
    <t>факта 2017г.</t>
  </si>
  <si>
    <t>в 15 раз</t>
  </si>
  <si>
    <t>Перечисления из бюджетов субъектов Российской Федерации по решениям о взыскании средств, предоставленных из иных бюджетов бюджетной системы Российской Федерации</t>
  </si>
  <si>
    <t xml:space="preserve">Анализ выполнения кассового плана налоговых и неналоговых доходов областного бюджета за январь-февраль 2018г., тыс.руб. </t>
  </si>
  <si>
    <t>Январь-февраль</t>
  </si>
  <si>
    <t>Отклонение факта января-февраля 2018г. от:</t>
  </si>
</sst>
</file>

<file path=xl/styles.xml><?xml version="1.0" encoding="utf-8"?>
<styleSheet xmlns="http://schemas.openxmlformats.org/spreadsheetml/2006/main">
  <numFmts count="3">
    <numFmt numFmtId="164" formatCode="#,##0;[Red]\-#,##0;0"/>
    <numFmt numFmtId="165" formatCode="0.0%"/>
    <numFmt numFmtId="166" formatCode="#,##0.0"/>
  </numFmts>
  <fonts count="26"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9"/>
      <name val="Times New Roman Cyr"/>
      <family val="1"/>
      <charset val="204"/>
    </font>
    <font>
      <sz val="11"/>
      <name val="Times New Roman Cyr"/>
      <family val="1"/>
      <charset val="204"/>
    </font>
    <font>
      <sz val="9"/>
      <name val="Times New Roman Cyr"/>
      <charset val="204"/>
    </font>
    <font>
      <b/>
      <sz val="14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16">
    <xf numFmtId="0" fontId="0" fillId="0" borderId="0"/>
    <xf numFmtId="0" fontId="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69">
    <xf numFmtId="0" fontId="0" fillId="0" borderId="0" xfId="0"/>
    <xf numFmtId="0" fontId="4" fillId="0" borderId="0" xfId="156" applyFont="1"/>
    <xf numFmtId="0" fontId="4" fillId="0" borderId="1" xfId="156" applyFont="1" applyBorder="1"/>
    <xf numFmtId="0" fontId="7" fillId="0" borderId="1" xfId="156" applyFont="1" applyBorder="1" applyAlignment="1">
      <alignment horizontal="center" vertical="center" wrapText="1"/>
    </xf>
    <xf numFmtId="0" fontId="7" fillId="0" borderId="2" xfId="156" applyFont="1" applyBorder="1" applyAlignment="1">
      <alignment horizontal="center" vertical="center" wrapText="1"/>
    </xf>
    <xf numFmtId="3" fontId="9" fillId="0" borderId="1" xfId="156" applyNumberFormat="1" applyFont="1" applyFill="1" applyBorder="1" applyAlignment="1" applyProtection="1">
      <alignment vertical="center" wrapText="1"/>
      <protection hidden="1"/>
    </xf>
    <xf numFmtId="3" fontId="10" fillId="0" borderId="1" xfId="156" applyNumberFormat="1" applyFont="1" applyFill="1" applyBorder="1" applyAlignment="1" applyProtection="1">
      <alignment vertical="center" wrapText="1"/>
      <protection hidden="1"/>
    </xf>
    <xf numFmtId="0" fontId="9" fillId="0" borderId="1" xfId="0" applyNumberFormat="1" applyFont="1" applyBorder="1" applyAlignment="1">
      <alignment horizontal="left" vertical="center" wrapText="1"/>
    </xf>
    <xf numFmtId="0" fontId="7" fillId="0" borderId="3" xfId="156" applyFont="1" applyBorder="1" applyAlignment="1">
      <alignment horizontal="center" vertical="center" wrapText="1"/>
    </xf>
    <xf numFmtId="3" fontId="7" fillId="2" borderId="1" xfId="156" applyNumberFormat="1" applyFont="1" applyFill="1" applyBorder="1" applyAlignment="1">
      <alignment horizontal="left" vertical="center" wrapText="1"/>
    </xf>
    <xf numFmtId="3" fontId="11" fillId="0" borderId="1" xfId="156" applyNumberFormat="1" applyFont="1" applyFill="1" applyBorder="1" applyAlignment="1">
      <alignment horizontal="left" vertical="center"/>
    </xf>
    <xf numFmtId="3" fontId="4" fillId="0" borderId="1" xfId="156" applyNumberFormat="1" applyFont="1" applyFill="1" applyBorder="1" applyAlignment="1">
      <alignment horizontal="center" vertical="center"/>
    </xf>
    <xf numFmtId="165" fontId="3" fillId="2" borderId="1" xfId="156" applyNumberFormat="1" applyFont="1" applyFill="1" applyBorder="1" applyAlignment="1">
      <alignment horizontal="center" vertical="center"/>
    </xf>
    <xf numFmtId="3" fontId="3" fillId="0" borderId="1" xfId="156" applyNumberFormat="1" applyFont="1" applyFill="1" applyBorder="1" applyAlignment="1">
      <alignment horizontal="center" vertical="center"/>
    </xf>
    <xf numFmtId="165" fontId="4" fillId="0" borderId="1" xfId="156" applyNumberFormat="1" applyFont="1" applyFill="1" applyBorder="1" applyAlignment="1">
      <alignment horizontal="center" vertical="center"/>
    </xf>
    <xf numFmtId="165" fontId="3" fillId="0" borderId="1" xfId="156" applyNumberFormat="1" applyFont="1" applyFill="1" applyBorder="1" applyAlignment="1">
      <alignment horizontal="center" vertical="center"/>
    </xf>
    <xf numFmtId="165" fontId="3" fillId="3" borderId="1" xfId="156" applyNumberFormat="1" applyFont="1" applyFill="1" applyBorder="1" applyAlignment="1">
      <alignment horizontal="center" vertical="center"/>
    </xf>
    <xf numFmtId="3" fontId="3" fillId="3" borderId="1" xfId="156" applyNumberFormat="1" applyFont="1" applyFill="1" applyBorder="1" applyAlignment="1">
      <alignment horizontal="center" vertical="center"/>
    </xf>
    <xf numFmtId="0" fontId="7" fillId="0" borderId="2" xfId="156" applyFont="1" applyFill="1" applyBorder="1" applyAlignment="1">
      <alignment horizontal="center" vertical="center" wrapText="1"/>
    </xf>
    <xf numFmtId="0" fontId="7" fillId="0" borderId="3" xfId="156" applyFont="1" applyFill="1" applyBorder="1" applyAlignment="1">
      <alignment horizontal="center" vertical="center" wrapText="1"/>
    </xf>
    <xf numFmtId="0" fontId="19" fillId="0" borderId="0" xfId="156" applyFont="1" applyAlignment="1">
      <alignment horizontal="right"/>
    </xf>
    <xf numFmtId="3" fontId="3" fillId="4" borderId="1" xfId="156" applyNumberFormat="1" applyFont="1" applyFill="1" applyBorder="1" applyAlignment="1">
      <alignment horizontal="center" vertical="center"/>
    </xf>
    <xf numFmtId="3" fontId="20" fillId="0" borderId="1" xfId="157" applyNumberFormat="1" applyFont="1" applyBorder="1" applyAlignment="1">
      <alignment vertical="center" wrapText="1"/>
    </xf>
    <xf numFmtId="3" fontId="21" fillId="0" borderId="1" xfId="157" applyNumberFormat="1" applyFont="1" applyBorder="1" applyAlignment="1">
      <alignment vertical="center" wrapText="1"/>
    </xf>
    <xf numFmtId="3" fontId="22" fillId="0" borderId="1" xfId="157" applyNumberFormat="1" applyFont="1" applyBorder="1" applyAlignment="1">
      <alignment vertical="center" wrapText="1"/>
    </xf>
    <xf numFmtId="3" fontId="4" fillId="4" borderId="1" xfId="156" applyNumberFormat="1" applyFont="1" applyFill="1" applyBorder="1" applyAlignment="1">
      <alignment horizontal="center" vertical="center"/>
    </xf>
    <xf numFmtId="3" fontId="9" fillId="4" borderId="5" xfId="0" applyNumberFormat="1" applyFont="1" applyFill="1" applyBorder="1" applyAlignment="1" applyProtection="1">
      <alignment horizontal="center" vertical="center"/>
      <protection hidden="1"/>
    </xf>
    <xf numFmtId="3" fontId="3" fillId="4" borderId="1" xfId="0" applyNumberFormat="1" applyFont="1" applyFill="1" applyBorder="1" applyAlignment="1">
      <alignment horizontal="center"/>
    </xf>
    <xf numFmtId="3" fontId="6" fillId="5" borderId="1" xfId="156" applyNumberFormat="1" applyFont="1" applyFill="1" applyBorder="1" applyAlignment="1">
      <alignment horizontal="center" vertical="center"/>
    </xf>
    <xf numFmtId="3" fontId="6" fillId="3" borderId="1" xfId="156" applyNumberFormat="1" applyFont="1" applyFill="1" applyBorder="1" applyAlignment="1">
      <alignment horizontal="center" vertical="center"/>
    </xf>
    <xf numFmtId="166" fontId="3" fillId="5" borderId="1" xfId="156" applyNumberFormat="1" applyFont="1" applyFill="1" applyBorder="1" applyAlignment="1" applyProtection="1">
      <alignment horizontal="center" vertical="center"/>
      <protection hidden="1"/>
    </xf>
    <xf numFmtId="3" fontId="24" fillId="0" borderId="5" xfId="156" applyNumberFormat="1" applyFont="1" applyFill="1" applyBorder="1" applyAlignment="1">
      <alignment vertical="center"/>
    </xf>
    <xf numFmtId="3" fontId="24" fillId="0" borderId="7" xfId="156" applyNumberFormat="1" applyFont="1" applyFill="1" applyBorder="1" applyAlignment="1">
      <alignment vertical="center"/>
    </xf>
    <xf numFmtId="3" fontId="8" fillId="0" borderId="7" xfId="156" applyNumberFormat="1" applyFont="1" applyFill="1" applyBorder="1" applyAlignment="1">
      <alignment vertical="center"/>
    </xf>
    <xf numFmtId="3" fontId="8" fillId="0" borderId="8" xfId="156" applyNumberFormat="1" applyFont="1" applyFill="1" applyBorder="1" applyAlignment="1">
      <alignment vertical="center"/>
    </xf>
    <xf numFmtId="164" fontId="25" fillId="7" borderId="1" xfId="156" applyNumberFormat="1" applyFont="1" applyFill="1" applyBorder="1" applyAlignment="1" applyProtection="1">
      <alignment horizontal="center" vertical="center"/>
      <protection hidden="1"/>
    </xf>
    <xf numFmtId="3" fontId="25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5" fillId="0" borderId="5" xfId="0" applyNumberFormat="1" applyFont="1" applyFill="1" applyBorder="1" applyAlignment="1" applyProtection="1">
      <alignment horizontal="center" vertical="center"/>
      <protection hidden="1"/>
    </xf>
    <xf numFmtId="164" fontId="25" fillId="0" borderId="1" xfId="156" applyNumberFormat="1" applyFont="1" applyFill="1" applyBorder="1" applyAlignment="1" applyProtection="1">
      <alignment horizontal="center" vertical="center"/>
      <protection hidden="1"/>
    </xf>
    <xf numFmtId="166" fontId="4" fillId="5" borderId="1" xfId="156" applyNumberFormat="1" applyFont="1" applyFill="1" applyBorder="1" applyAlignment="1" applyProtection="1">
      <alignment horizontal="center" vertical="center"/>
      <protection hidden="1"/>
    </xf>
    <xf numFmtId="164" fontId="25" fillId="5" borderId="1" xfId="156" applyNumberFormat="1" applyFont="1" applyFill="1" applyBorder="1" applyAlignment="1" applyProtection="1">
      <alignment horizontal="center" vertical="center"/>
      <protection hidden="1"/>
    </xf>
    <xf numFmtId="164" fontId="6" fillId="5" borderId="1" xfId="156" applyNumberFormat="1" applyFont="1" applyFill="1" applyBorder="1" applyAlignment="1">
      <alignment horizontal="center"/>
    </xf>
    <xf numFmtId="164" fontId="6" fillId="0" borderId="1" xfId="156" applyNumberFormat="1" applyFont="1" applyBorder="1" applyAlignment="1">
      <alignment horizontal="center"/>
    </xf>
    <xf numFmtId="3" fontId="6" fillId="5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0" fontId="7" fillId="0" borderId="5" xfId="156" applyFont="1" applyBorder="1" applyAlignment="1">
      <alignment horizontal="center" vertical="center" wrapText="1"/>
    </xf>
    <xf numFmtId="0" fontId="7" fillId="0" borderId="8" xfId="156" applyFont="1" applyBorder="1" applyAlignment="1">
      <alignment horizontal="center" vertical="center" wrapText="1"/>
    </xf>
    <xf numFmtId="0" fontId="7" fillId="0" borderId="5" xfId="156" applyFont="1" applyFill="1" applyBorder="1" applyAlignment="1">
      <alignment horizontal="center" vertical="center" wrapText="1"/>
    </xf>
    <xf numFmtId="0" fontId="7" fillId="0" borderId="8" xfId="156" applyFont="1" applyFill="1" applyBorder="1" applyAlignment="1">
      <alignment horizontal="center" vertical="center" wrapText="1"/>
    </xf>
    <xf numFmtId="0" fontId="7" fillId="0" borderId="5" xfId="156" applyFont="1" applyFill="1" applyBorder="1" applyAlignment="1" applyProtection="1">
      <alignment horizontal="center" vertical="center"/>
      <protection hidden="1"/>
    </xf>
    <xf numFmtId="0" fontId="7" fillId="0" borderId="7" xfId="156" applyFont="1" applyFill="1" applyBorder="1" applyAlignment="1" applyProtection="1">
      <alignment horizontal="center" vertical="center"/>
      <protection hidden="1"/>
    </xf>
    <xf numFmtId="0" fontId="7" fillId="0" borderId="8" xfId="156" applyFont="1" applyFill="1" applyBorder="1" applyAlignment="1" applyProtection="1">
      <alignment horizontal="center" vertical="center"/>
      <protection hidden="1"/>
    </xf>
    <xf numFmtId="0" fontId="7" fillId="5" borderId="6" xfId="156" applyFont="1" applyFill="1" applyBorder="1" applyAlignment="1" applyProtection="1">
      <alignment horizontal="center" vertical="center" wrapText="1"/>
      <protection hidden="1"/>
    </xf>
    <xf numFmtId="0" fontId="7" fillId="5" borderId="4" xfId="156" applyFont="1" applyFill="1" applyBorder="1" applyAlignment="1" applyProtection="1">
      <alignment horizontal="center" vertical="center" wrapText="1"/>
      <protection hidden="1"/>
    </xf>
    <xf numFmtId="0" fontId="7" fillId="5" borderId="2" xfId="156" applyFont="1" applyFill="1" applyBorder="1" applyAlignment="1" applyProtection="1">
      <alignment horizontal="center" vertical="center" wrapText="1"/>
      <protection hidden="1"/>
    </xf>
    <xf numFmtId="0" fontId="3" fillId="0" borderId="1" xfId="156" applyFont="1" applyBorder="1" applyAlignment="1">
      <alignment horizontal="center" wrapText="1"/>
    </xf>
    <xf numFmtId="0" fontId="7" fillId="0" borderId="4" xfId="156" applyFont="1" applyBorder="1" applyAlignment="1" applyProtection="1">
      <alignment horizontal="center" vertical="center" wrapText="1"/>
      <protection hidden="1"/>
    </xf>
    <xf numFmtId="0" fontId="7" fillId="0" borderId="2" xfId="156" applyFont="1" applyBorder="1" applyAlignment="1" applyProtection="1">
      <alignment horizontal="center" vertical="center" wrapText="1"/>
      <protection hidden="1"/>
    </xf>
    <xf numFmtId="0" fontId="7" fillId="0" borderId="4" xfId="156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56" applyNumberFormat="1" applyFont="1" applyFill="1" applyBorder="1" applyAlignment="1" applyProtection="1">
      <alignment horizontal="center" vertical="center" wrapText="1"/>
      <protection hidden="1"/>
    </xf>
    <xf numFmtId="0" fontId="7" fillId="6" borderId="10" xfId="156" applyFont="1" applyFill="1" applyBorder="1" applyAlignment="1">
      <alignment horizontal="center" vertical="center" wrapText="1"/>
    </xf>
    <xf numFmtId="0" fontId="17" fillId="0" borderId="3" xfId="0" applyFont="1" applyBorder="1"/>
    <xf numFmtId="0" fontId="3" fillId="0" borderId="6" xfId="156" applyFont="1" applyBorder="1" applyAlignment="1" applyProtection="1">
      <alignment horizontal="center" vertical="center"/>
      <protection hidden="1"/>
    </xf>
    <xf numFmtId="0" fontId="3" fillId="0" borderId="4" xfId="156" applyFont="1" applyBorder="1" applyAlignment="1" applyProtection="1">
      <alignment horizontal="center" vertical="center"/>
      <protection hidden="1"/>
    </xf>
    <xf numFmtId="0" fontId="3" fillId="0" borderId="2" xfId="156" applyFont="1" applyBorder="1" applyAlignment="1" applyProtection="1">
      <alignment horizontal="center" vertical="center"/>
      <protection hidden="1"/>
    </xf>
    <xf numFmtId="0" fontId="7" fillId="5" borderId="10" xfId="156" applyFont="1" applyFill="1" applyBorder="1" applyAlignment="1" applyProtection="1">
      <alignment horizontal="center" vertical="center" wrapText="1"/>
      <protection hidden="1"/>
    </xf>
    <xf numFmtId="0" fontId="23" fillId="0" borderId="9" xfId="156" applyNumberFormat="1" applyFont="1" applyFill="1" applyBorder="1" applyAlignment="1" applyProtection="1">
      <alignment horizontal="center" vertical="center" wrapText="1"/>
      <protection hidden="1"/>
    </xf>
    <xf numFmtId="3" fontId="4" fillId="0" borderId="1" xfId="156" applyNumberFormat="1" applyFont="1" applyFill="1" applyBorder="1" applyAlignment="1" applyProtection="1">
      <alignment horizontal="center" vertical="center" wrapText="1"/>
      <protection hidden="1"/>
    </xf>
    <xf numFmtId="3" fontId="4" fillId="0" borderId="5" xfId="156" applyNumberFormat="1" applyFont="1" applyFill="1" applyBorder="1" applyAlignment="1" applyProtection="1">
      <alignment horizontal="center" vertical="center"/>
      <protection hidden="1"/>
    </xf>
  </cellXfs>
  <cellStyles count="216">
    <cellStyle name="Обычный" xfId="0" builtinId="0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158"/>
    <cellStyle name="Обычный 2 156" xfId="159"/>
    <cellStyle name="Обычный 2 157" xfId="160"/>
    <cellStyle name="Обычный 2 158" xfId="161"/>
    <cellStyle name="Обычный 2 159" xfId="162"/>
    <cellStyle name="Обычный 2 16" xfId="63"/>
    <cellStyle name="Обычный 2 160" xfId="163"/>
    <cellStyle name="Обычный 2 161" xfId="164"/>
    <cellStyle name="Обычный 2 162" xfId="165"/>
    <cellStyle name="Обычный 2 163" xfId="166"/>
    <cellStyle name="Обычный 2 164" xfId="167"/>
    <cellStyle name="Обычный 2 165" xfId="168"/>
    <cellStyle name="Обычный 2 166" xfId="169"/>
    <cellStyle name="Обычный 2 167" xfId="170"/>
    <cellStyle name="Обычный 2 168" xfId="171"/>
    <cellStyle name="Обычный 2 169" xfId="172"/>
    <cellStyle name="Обычный 2 17" xfId="64"/>
    <cellStyle name="Обычный 2 170" xfId="173"/>
    <cellStyle name="Обычный 2 171" xfId="174"/>
    <cellStyle name="Обычный 2 172" xfId="175"/>
    <cellStyle name="Обычный 2 173" xfId="176"/>
    <cellStyle name="Обычный 2 174" xfId="198"/>
    <cellStyle name="Обычный 2 175" xfId="199"/>
    <cellStyle name="Обычный 2 176" xfId="200"/>
    <cellStyle name="Обычный 2 177" xfId="201"/>
    <cellStyle name="Обычный 2 178" xfId="202"/>
    <cellStyle name="Обычный 2 179" xfId="203"/>
    <cellStyle name="Обычный 2 18" xfId="65"/>
    <cellStyle name="Обычный 2 180" xfId="204"/>
    <cellStyle name="Обычный 2 181" xfId="205"/>
    <cellStyle name="Обычный 2 182" xfId="206"/>
    <cellStyle name="Обычный 2 183" xfId="207"/>
    <cellStyle name="Обычный 2 184" xfId="208"/>
    <cellStyle name="Обычный 2 185" xfId="209"/>
    <cellStyle name="Обычный 2 186" xfId="210"/>
    <cellStyle name="Обычный 2 187" xfId="211"/>
    <cellStyle name="Обычный 2 188" xfId="212"/>
    <cellStyle name="Обычный 2 189" xfId="213"/>
    <cellStyle name="Обычный 2 19" xfId="66"/>
    <cellStyle name="Обычный 2 190" xfId="214"/>
    <cellStyle name="Обычный 2 191" xfId="215"/>
    <cellStyle name="Обычный 2 2" xfId="67"/>
    <cellStyle name="Обычный 2 20" xfId="68"/>
    <cellStyle name="Обычный 2 21" xfId="69"/>
    <cellStyle name="Обычный 2 22" xfId="70"/>
    <cellStyle name="Обычный 2 23" xfId="71"/>
    <cellStyle name="Обычный 2 24" xfId="72"/>
    <cellStyle name="Обычный 2 25" xfId="73"/>
    <cellStyle name="Обычный 2 26" xfId="74"/>
    <cellStyle name="Обычный 2 27" xfId="75"/>
    <cellStyle name="Обычный 2 28" xfId="76"/>
    <cellStyle name="Обычный 2 29" xfId="77"/>
    <cellStyle name="Обычный 2 3" xfId="78"/>
    <cellStyle name="Обычный 2 30" xfId="79"/>
    <cellStyle name="Обычный 2 31" xfId="80"/>
    <cellStyle name="Обычный 2 32" xfId="81"/>
    <cellStyle name="Обычный 2 33" xfId="82"/>
    <cellStyle name="Обычный 2 34" xfId="83"/>
    <cellStyle name="Обычный 2 35" xfId="84"/>
    <cellStyle name="Обычный 2 36" xfId="85"/>
    <cellStyle name="Обычный 2 37" xfId="86"/>
    <cellStyle name="Обычный 2 38" xfId="87"/>
    <cellStyle name="Обычный 2 39" xfId="88"/>
    <cellStyle name="Обычный 2 4" xfId="89"/>
    <cellStyle name="Обычный 2 40" xfId="90"/>
    <cellStyle name="Обычный 2 41" xfId="91"/>
    <cellStyle name="Обычный 2 42" xfId="92"/>
    <cellStyle name="Обычный 2 43" xfId="93"/>
    <cellStyle name="Обычный 2 44" xfId="94"/>
    <cellStyle name="Обычный 2 45" xfId="95"/>
    <cellStyle name="Обычный 2 46" xfId="96"/>
    <cellStyle name="Обычный 2 47" xfId="97"/>
    <cellStyle name="Обычный 2 48" xfId="98"/>
    <cellStyle name="Обычный 2 49" xfId="99"/>
    <cellStyle name="Обычный 2 5" xfId="100"/>
    <cellStyle name="Обычный 2 50" xfId="101"/>
    <cellStyle name="Обычный 2 51" xfId="102"/>
    <cellStyle name="Обычный 2 52" xfId="103"/>
    <cellStyle name="Обычный 2 53" xfId="104"/>
    <cellStyle name="Обычный 2 54" xfId="105"/>
    <cellStyle name="Обычный 2 55" xfId="106"/>
    <cellStyle name="Обычный 2 56" xfId="107"/>
    <cellStyle name="Обычный 2 57" xfId="108"/>
    <cellStyle name="Обычный 2 58" xfId="109"/>
    <cellStyle name="Обычный 2 59" xfId="110"/>
    <cellStyle name="Обычный 2 6" xfId="111"/>
    <cellStyle name="Обычный 2 60" xfId="112"/>
    <cellStyle name="Обычный 2 61" xfId="113"/>
    <cellStyle name="Обычный 2 62" xfId="114"/>
    <cellStyle name="Обычный 2 63" xfId="115"/>
    <cellStyle name="Обычный 2 64" xfId="116"/>
    <cellStyle name="Обычный 2 65" xfId="117"/>
    <cellStyle name="Обычный 2 66" xfId="118"/>
    <cellStyle name="Обычный 2 67" xfId="119"/>
    <cellStyle name="Обычный 2 68" xfId="120"/>
    <cellStyle name="Обычный 2 69" xfId="121"/>
    <cellStyle name="Обычный 2 7" xfId="122"/>
    <cellStyle name="Обычный 2 70" xfId="123"/>
    <cellStyle name="Обычный 2 71" xfId="124"/>
    <cellStyle name="Обычный 2 72" xfId="125"/>
    <cellStyle name="Обычный 2 73" xfId="126"/>
    <cellStyle name="Обычный 2 74" xfId="127"/>
    <cellStyle name="Обычный 2 75" xfId="128"/>
    <cellStyle name="Обычный 2 76" xfId="129"/>
    <cellStyle name="Обычный 2 77" xfId="130"/>
    <cellStyle name="Обычный 2 78" xfId="131"/>
    <cellStyle name="Обычный 2 79" xfId="132"/>
    <cellStyle name="Обычный 2 8" xfId="133"/>
    <cellStyle name="Обычный 2 80" xfId="134"/>
    <cellStyle name="Обычный 2 81" xfId="135"/>
    <cellStyle name="Обычный 2 82" xfId="136"/>
    <cellStyle name="Обычный 2 83" xfId="137"/>
    <cellStyle name="Обычный 2 84" xfId="138"/>
    <cellStyle name="Обычный 2 85" xfId="139"/>
    <cellStyle name="Обычный 2 86" xfId="140"/>
    <cellStyle name="Обычный 2 87" xfId="141"/>
    <cellStyle name="Обычный 2 88" xfId="142"/>
    <cellStyle name="Обычный 2 89" xfId="143"/>
    <cellStyle name="Обычный 2 9" xfId="144"/>
    <cellStyle name="Обычный 2 90" xfId="145"/>
    <cellStyle name="Обычный 2 91" xfId="146"/>
    <cellStyle name="Обычный 2 92" xfId="147"/>
    <cellStyle name="Обычный 2 93" xfId="148"/>
    <cellStyle name="Обычный 2 94" xfId="149"/>
    <cellStyle name="Обычный 2 95" xfId="150"/>
    <cellStyle name="Обычный 2 96" xfId="151"/>
    <cellStyle name="Обычный 2 97" xfId="152"/>
    <cellStyle name="Обычный 2 98" xfId="153"/>
    <cellStyle name="Обычный 2 99" xfId="154"/>
    <cellStyle name="Обычный 2_в тыс.руб." xfId="155"/>
    <cellStyle name="Обычный 3 10" xfId="190"/>
    <cellStyle name="Обычный 3 11" xfId="191"/>
    <cellStyle name="Обычный 3 12" xfId="192"/>
    <cellStyle name="Обычный 3 13" xfId="193"/>
    <cellStyle name="Обычный 3 14" xfId="194"/>
    <cellStyle name="Обычный 3 15" xfId="195"/>
    <cellStyle name="Обычный 3 16" xfId="196"/>
    <cellStyle name="Обычный 3 17" xfId="197"/>
    <cellStyle name="Обычный 3 2" xfId="177"/>
    <cellStyle name="Обычный 3 3" xfId="184"/>
    <cellStyle name="Обычный 3 4" xfId="185"/>
    <cellStyle name="Обычный 3 5" xfId="183"/>
    <cellStyle name="Обычный 3 6" xfId="186"/>
    <cellStyle name="Обычный 3 7" xfId="187"/>
    <cellStyle name="Обычный 3 8" xfId="188"/>
    <cellStyle name="Обычный 3 9" xfId="189"/>
    <cellStyle name="Обычный 4" xfId="178"/>
    <cellStyle name="Обычный 5" xfId="179"/>
    <cellStyle name="Обычный 6" xfId="180"/>
    <cellStyle name="Обычный 7" xfId="181"/>
    <cellStyle name="Обычный 8" xfId="182"/>
    <cellStyle name="Обычный_tmp" xfId="156"/>
    <cellStyle name="Обычный_Поправки к 20.04.05." xfId="157"/>
  </cellStyles>
  <dxfs count="46"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rgb="FF9C0006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rgb="FF9C0006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rgb="FF9C0006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rgb="FF9C0006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rgb="FF9C0006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rgb="FF9C0006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FFCC99"/>
      <color rgb="FFFFFF99"/>
      <color rgb="FFFF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M31"/>
  <sheetViews>
    <sheetView tabSelected="1" zoomScale="70" zoomScaleNormal="70" workbookViewId="0">
      <pane xSplit="1" ySplit="7" topLeftCell="B8" activePane="bottomRight" state="frozen"/>
      <selection activeCell="I1" sqref="I1"/>
      <selection pane="topRight" activeCell="K1" sqref="K1"/>
      <selection pane="bottomLeft" activeCell="I12" sqref="I12"/>
      <selection pane="bottomRight" activeCell="L1" sqref="L1"/>
    </sheetView>
  </sheetViews>
  <sheetFormatPr defaultRowHeight="15.75"/>
  <cols>
    <col min="1" max="1" width="33.28515625" style="1" customWidth="1"/>
    <col min="2" max="2" width="12.85546875" style="1" customWidth="1"/>
    <col min="3" max="3" width="12.140625" style="1" customWidth="1"/>
    <col min="4" max="4" width="12.7109375" style="1" customWidth="1"/>
    <col min="5" max="5" width="13.85546875" style="1" customWidth="1"/>
    <col min="6" max="6" width="14.42578125" style="1" customWidth="1"/>
    <col min="7" max="7" width="10.85546875" style="1" customWidth="1"/>
    <col min="8" max="8" width="13.42578125" style="1" customWidth="1"/>
    <col min="9" max="9" width="9.5703125" style="1" customWidth="1"/>
    <col min="10" max="10" width="12.140625" style="1" customWidth="1"/>
    <col min="11" max="11" width="9.85546875" style="1" customWidth="1"/>
    <col min="12" max="12" width="11.7109375" style="1" customWidth="1"/>
    <col min="13" max="13" width="10.28515625" style="1" customWidth="1"/>
    <col min="14" max="16384" width="9.140625" style="1"/>
  </cols>
  <sheetData>
    <row r="1" spans="1:13" ht="18.75">
      <c r="I1" s="20"/>
      <c r="L1" s="20" t="s">
        <v>31</v>
      </c>
    </row>
    <row r="2" spans="1:13" ht="25.5" customHeight="1">
      <c r="A2" s="66" t="s">
        <v>39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</row>
    <row r="3" spans="1:13" ht="17.25" customHeight="1">
      <c r="A3" s="62" t="s">
        <v>27</v>
      </c>
      <c r="B3" s="65" t="s">
        <v>32</v>
      </c>
      <c r="C3" s="49" t="s">
        <v>40</v>
      </c>
      <c r="D3" s="50"/>
      <c r="E3" s="50"/>
      <c r="F3" s="51"/>
      <c r="G3" s="52" t="s">
        <v>33</v>
      </c>
      <c r="H3" s="55" t="s">
        <v>41</v>
      </c>
      <c r="I3" s="55"/>
      <c r="J3" s="55"/>
      <c r="K3" s="55"/>
      <c r="L3" s="55"/>
      <c r="M3" s="55"/>
    </row>
    <row r="4" spans="1:13" ht="17.25" customHeight="1">
      <c r="A4" s="63"/>
      <c r="B4" s="53"/>
      <c r="C4" s="56" t="s">
        <v>28</v>
      </c>
      <c r="D4" s="56" t="s">
        <v>29</v>
      </c>
      <c r="E4" s="58" t="s">
        <v>32</v>
      </c>
      <c r="F4" s="60" t="s">
        <v>34</v>
      </c>
      <c r="G4" s="53"/>
      <c r="H4" s="47" t="s">
        <v>35</v>
      </c>
      <c r="I4" s="48"/>
      <c r="J4" s="45" t="s">
        <v>36</v>
      </c>
      <c r="K4" s="46"/>
      <c r="L4" s="45" t="s">
        <v>30</v>
      </c>
      <c r="M4" s="46"/>
    </row>
    <row r="5" spans="1:13" ht="17.25" customHeight="1">
      <c r="A5" s="64"/>
      <c r="B5" s="54"/>
      <c r="C5" s="57"/>
      <c r="D5" s="57"/>
      <c r="E5" s="59"/>
      <c r="F5" s="61"/>
      <c r="G5" s="54"/>
      <c r="H5" s="18" t="s">
        <v>23</v>
      </c>
      <c r="I5" s="19" t="s">
        <v>20</v>
      </c>
      <c r="J5" s="4" t="s">
        <v>23</v>
      </c>
      <c r="K5" s="8" t="s">
        <v>20</v>
      </c>
      <c r="L5" s="4" t="s">
        <v>23</v>
      </c>
      <c r="M5" s="3" t="s">
        <v>20</v>
      </c>
    </row>
    <row r="6" spans="1:13" ht="31.15" customHeight="1">
      <c r="A6" s="9" t="s">
        <v>21</v>
      </c>
      <c r="B6" s="28">
        <f>B8+B9+B10+B13+B15+B18+B19+B20+B21+B22+B24+B25+B26+B27+B28+B29</f>
        <v>16529229</v>
      </c>
      <c r="C6" s="29">
        <f t="shared" ref="C6:D6" si="0">C8+C9+C10+C13+C15+C18+C19+C20+C21+C22+C24+C25+C26+C27+C28+C29</f>
        <v>817472.50000000012</v>
      </c>
      <c r="D6" s="29">
        <f t="shared" si="0"/>
        <v>1676150.7630700006</v>
      </c>
      <c r="E6" s="29">
        <f>E8+E9+E10+E13+E15+E18+E19+E20+E21+E22+E24+E25+E26+E27+E28+E29</f>
        <v>1709758.1</v>
      </c>
      <c r="F6" s="21">
        <f>F8+F9+F10+F13++F18+F19+F20+F21+F22+F24+F25+F26+F27+F28+F29+F15</f>
        <v>1867170.1163299999</v>
      </c>
      <c r="G6" s="30">
        <f>F6/B6*100</f>
        <v>11.296171868209944</v>
      </c>
      <c r="H6" s="17">
        <f>F6-E6</f>
        <v>157412.01632999978</v>
      </c>
      <c r="I6" s="12">
        <f>F6/E6</f>
        <v>1.0920668346767883</v>
      </c>
      <c r="J6" s="17">
        <f>F6-D6</f>
        <v>191019.35325999931</v>
      </c>
      <c r="K6" s="16">
        <f>F6/D6</f>
        <v>1.1139631096847951</v>
      </c>
      <c r="L6" s="17">
        <f>F6-C6</f>
        <v>1049697.6163299996</v>
      </c>
      <c r="M6" s="16">
        <f>F6/C6</f>
        <v>2.284076976693405</v>
      </c>
    </row>
    <row r="7" spans="1:13" ht="11.25" customHeight="1">
      <c r="A7" s="10" t="s">
        <v>15</v>
      </c>
      <c r="B7" s="31"/>
      <c r="C7" s="32"/>
      <c r="D7" s="32"/>
      <c r="E7" s="32"/>
      <c r="F7" s="33"/>
      <c r="G7" s="33"/>
      <c r="H7" s="33"/>
      <c r="I7" s="33"/>
      <c r="J7" s="33"/>
      <c r="K7" s="33"/>
      <c r="L7" s="33"/>
      <c r="M7" s="34"/>
    </row>
    <row r="8" spans="1:13" ht="15.75" customHeight="1">
      <c r="A8" s="5" t="s">
        <v>11</v>
      </c>
      <c r="B8" s="35">
        <v>4737186</v>
      </c>
      <c r="C8" s="67">
        <v>-201851.9</v>
      </c>
      <c r="D8" s="68">
        <v>532445.34175000002</v>
      </c>
      <c r="E8" s="38">
        <v>531046</v>
      </c>
      <c r="F8" s="25">
        <v>503978.47227999999</v>
      </c>
      <c r="G8" s="39">
        <f t="shared" ref="G8:G19" si="1">F8/B8*100</f>
        <v>10.638773150980349</v>
      </c>
      <c r="H8" s="11">
        <f t="shared" ref="H8:H31" si="2">F8-E8</f>
        <v>-27067.527720000013</v>
      </c>
      <c r="I8" s="14">
        <f t="shared" ref="I8:I20" si="3">F8/E8</f>
        <v>0.94902978702409957</v>
      </c>
      <c r="J8" s="11">
        <f t="shared" ref="J8:J31" si="4">F8-D8</f>
        <v>-28466.869470000034</v>
      </c>
      <c r="K8" s="14">
        <f t="shared" ref="K8:K31" si="5">F8/D8</f>
        <v>0.94653560236542345</v>
      </c>
      <c r="L8" s="11">
        <f t="shared" ref="L8:L31" si="6">F8-C8</f>
        <v>705830.37228000001</v>
      </c>
      <c r="M8" s="14">
        <f t="shared" ref="M8:M26" si="7">F8/C8</f>
        <v>-2.4967734872943974</v>
      </c>
    </row>
    <row r="9" spans="1:13" ht="16.5" customHeight="1">
      <c r="A9" s="5" t="s">
        <v>0</v>
      </c>
      <c r="B9" s="40">
        <v>5747545</v>
      </c>
      <c r="C9" s="67">
        <v>662349.6</v>
      </c>
      <c r="D9" s="68">
        <v>731012.29372000007</v>
      </c>
      <c r="E9" s="38">
        <v>755586</v>
      </c>
      <c r="F9" s="25">
        <v>819780.45073000004</v>
      </c>
      <c r="G9" s="39">
        <f t="shared" si="1"/>
        <v>14.263141058138737</v>
      </c>
      <c r="H9" s="11">
        <f t="shared" si="2"/>
        <v>64194.45073000004</v>
      </c>
      <c r="I9" s="14">
        <f t="shared" si="3"/>
        <v>1.0849598202322437</v>
      </c>
      <c r="J9" s="11">
        <f t="shared" si="4"/>
        <v>88768.157009999966</v>
      </c>
      <c r="K9" s="14">
        <f t="shared" si="5"/>
        <v>1.1214318251178426</v>
      </c>
      <c r="L9" s="11">
        <f t="shared" si="6"/>
        <v>157430.85073000006</v>
      </c>
      <c r="M9" s="14">
        <f t="shared" si="7"/>
        <v>1.2376854318776671</v>
      </c>
    </row>
    <row r="10" spans="1:13" ht="13.5" customHeight="1">
      <c r="A10" s="6" t="s">
        <v>13</v>
      </c>
      <c r="B10" s="40">
        <f>B11+B12</f>
        <v>1990902</v>
      </c>
      <c r="C10" s="67">
        <v>107271.3</v>
      </c>
      <c r="D10" s="68">
        <v>154544.29999999999</v>
      </c>
      <c r="E10" s="38">
        <f>E11+E12</f>
        <v>173632</v>
      </c>
      <c r="F10" s="26">
        <v>216748.60881000001</v>
      </c>
      <c r="G10" s="39">
        <f t="shared" si="1"/>
        <v>10.886955199703452</v>
      </c>
      <c r="H10" s="11">
        <f t="shared" si="2"/>
        <v>43116.608810000005</v>
      </c>
      <c r="I10" s="14">
        <f t="shared" si="3"/>
        <v>1.2483217886679876</v>
      </c>
      <c r="J10" s="11">
        <f t="shared" si="4"/>
        <v>62204.308810000017</v>
      </c>
      <c r="K10" s="14">
        <f t="shared" si="5"/>
        <v>1.4025014756933774</v>
      </c>
      <c r="L10" s="11">
        <f t="shared" si="6"/>
        <v>109477.30881</v>
      </c>
      <c r="M10" s="14">
        <f t="shared" si="7"/>
        <v>2.0205647625226879</v>
      </c>
    </row>
    <row r="11" spans="1:13" ht="13.5" customHeight="1">
      <c r="A11" s="6" t="s">
        <v>24</v>
      </c>
      <c r="B11" s="40">
        <v>404277</v>
      </c>
      <c r="C11" s="67">
        <v>2297.9</v>
      </c>
      <c r="D11" s="68">
        <v>22858.799999999999</v>
      </c>
      <c r="E11" s="38">
        <v>48865</v>
      </c>
      <c r="F11" s="25">
        <v>45583.678220000002</v>
      </c>
      <c r="G11" s="39">
        <f t="shared" si="1"/>
        <v>11.275357791811061</v>
      </c>
      <c r="H11" s="11">
        <f t="shared" si="2"/>
        <v>-3281.3217799999984</v>
      </c>
      <c r="I11" s="14">
        <f t="shared" si="3"/>
        <v>0.93284924219789223</v>
      </c>
      <c r="J11" s="11">
        <f t="shared" si="4"/>
        <v>22724.878220000002</v>
      </c>
      <c r="K11" s="14">
        <f>F11/D11</f>
        <v>1.9941413468773515</v>
      </c>
      <c r="L11" s="11">
        <f t="shared" si="6"/>
        <v>43285.77822</v>
      </c>
      <c r="M11" s="14" t="s">
        <v>37</v>
      </c>
    </row>
    <row r="12" spans="1:13" ht="13.5" customHeight="1">
      <c r="A12" s="6" t="s">
        <v>25</v>
      </c>
      <c r="B12" s="40">
        <v>1586625</v>
      </c>
      <c r="C12" s="67">
        <v>104973.3</v>
      </c>
      <c r="D12" s="68">
        <v>131685.5</v>
      </c>
      <c r="E12" s="38">
        <v>124767</v>
      </c>
      <c r="F12" s="25">
        <v>171164.93059</v>
      </c>
      <c r="G12" s="39">
        <f t="shared" si="1"/>
        <v>10.787989007484439</v>
      </c>
      <c r="H12" s="11">
        <f t="shared" si="2"/>
        <v>46397.930590000004</v>
      </c>
      <c r="I12" s="14">
        <f t="shared" si="3"/>
        <v>1.3718766227447963</v>
      </c>
      <c r="J12" s="11">
        <f t="shared" si="4"/>
        <v>39479.430590000004</v>
      </c>
      <c r="K12" s="14">
        <f t="shared" si="5"/>
        <v>1.2998008937202654</v>
      </c>
      <c r="L12" s="11">
        <f t="shared" si="6"/>
        <v>66191.630590000001</v>
      </c>
      <c r="M12" s="14">
        <f t="shared" si="7"/>
        <v>1.6305568234017602</v>
      </c>
    </row>
    <row r="13" spans="1:13" ht="15.75" customHeight="1">
      <c r="A13" s="6" t="s">
        <v>12</v>
      </c>
      <c r="B13" s="40">
        <v>1223981</v>
      </c>
      <c r="C13" s="67">
        <v>52967.1</v>
      </c>
      <c r="D13" s="68">
        <v>69150.899999999994</v>
      </c>
      <c r="E13" s="38">
        <v>64863</v>
      </c>
      <c r="F13" s="25">
        <v>90714.848140000002</v>
      </c>
      <c r="G13" s="39">
        <f t="shared" si="1"/>
        <v>7.4114588494429245</v>
      </c>
      <c r="H13" s="11">
        <f t="shared" si="2"/>
        <v>25851.848140000002</v>
      </c>
      <c r="I13" s="14">
        <f t="shared" si="3"/>
        <v>1.39856078411421</v>
      </c>
      <c r="J13" s="11">
        <f t="shared" si="4"/>
        <v>21563.948140000008</v>
      </c>
      <c r="K13" s="14">
        <f t="shared" si="5"/>
        <v>1.3118390091813701</v>
      </c>
      <c r="L13" s="11">
        <f t="shared" si="6"/>
        <v>37747.748140000003</v>
      </c>
      <c r="M13" s="14">
        <f t="shared" si="7"/>
        <v>1.7126640525911367</v>
      </c>
    </row>
    <row r="14" spans="1:13" ht="25.5" customHeight="1">
      <c r="A14" s="6" t="s">
        <v>22</v>
      </c>
      <c r="B14" s="40">
        <v>1223981</v>
      </c>
      <c r="C14" s="67">
        <v>52967.1</v>
      </c>
      <c r="D14" s="68">
        <v>69150.5</v>
      </c>
      <c r="E14" s="38">
        <v>64863</v>
      </c>
      <c r="F14" s="25">
        <v>90714.6</v>
      </c>
      <c r="G14" s="39">
        <f t="shared" si="1"/>
        <v>7.4114385762524089</v>
      </c>
      <c r="H14" s="11">
        <f t="shared" si="2"/>
        <v>25851.600000000006</v>
      </c>
      <c r="I14" s="14">
        <f t="shared" si="3"/>
        <v>1.3985569585125572</v>
      </c>
      <c r="J14" s="11">
        <f t="shared" si="4"/>
        <v>21564.100000000006</v>
      </c>
      <c r="K14" s="14">
        <f t="shared" si="5"/>
        <v>1.3118430090888715</v>
      </c>
      <c r="L14" s="11">
        <f t="shared" si="6"/>
        <v>37747.500000000007</v>
      </c>
      <c r="M14" s="14">
        <f t="shared" si="7"/>
        <v>1.7126593677962358</v>
      </c>
    </row>
    <row r="15" spans="1:13" ht="15.75" customHeight="1">
      <c r="A15" s="22" t="s">
        <v>1</v>
      </c>
      <c r="B15" s="40">
        <v>2049586</v>
      </c>
      <c r="C15" s="67">
        <v>109611.4</v>
      </c>
      <c r="D15" s="68">
        <v>89486.9</v>
      </c>
      <c r="E15" s="38">
        <v>93818</v>
      </c>
      <c r="F15" s="25">
        <v>93424.300959999993</v>
      </c>
      <c r="G15" s="39">
        <f t="shared" si="1"/>
        <v>4.5582035084158461</v>
      </c>
      <c r="H15" s="11">
        <f>F15-E15</f>
        <v>-393.69904000000679</v>
      </c>
      <c r="I15" s="14">
        <f t="shared" si="3"/>
        <v>0.99580358737129326</v>
      </c>
      <c r="J15" s="11">
        <f>F15-D15</f>
        <v>3937.400959999999</v>
      </c>
      <c r="K15" s="14">
        <f t="shared" si="5"/>
        <v>1.0439997470020752</v>
      </c>
      <c r="L15" s="11">
        <f>F15-C15</f>
        <v>-16187.099040000001</v>
      </c>
      <c r="M15" s="14">
        <f>F15/C15</f>
        <v>0.85232285109030625</v>
      </c>
    </row>
    <row r="16" spans="1:13" ht="15" customHeight="1">
      <c r="A16" s="23" t="s">
        <v>14</v>
      </c>
      <c r="B16" s="40">
        <v>1458186</v>
      </c>
      <c r="C16" s="67">
        <v>59137</v>
      </c>
      <c r="D16" s="68">
        <v>39749.699999999997</v>
      </c>
      <c r="E16" s="38">
        <v>46320</v>
      </c>
      <c r="F16" s="25">
        <v>38930.412380000002</v>
      </c>
      <c r="G16" s="39">
        <f>F16/B16*100</f>
        <v>2.6697837162063003</v>
      </c>
      <c r="H16" s="11">
        <f>F16-E16</f>
        <v>-7389.5876199999984</v>
      </c>
      <c r="I16" s="14">
        <f t="shared" si="3"/>
        <v>0.84046658851468048</v>
      </c>
      <c r="J16" s="11">
        <f>F16-D16</f>
        <v>-819.28761999999551</v>
      </c>
      <c r="K16" s="14">
        <f t="shared" si="5"/>
        <v>0.97938883513586272</v>
      </c>
      <c r="L16" s="11">
        <f>F16-C16</f>
        <v>-20206.587619999998</v>
      </c>
      <c r="M16" s="14">
        <f>F16/C16</f>
        <v>0.6583088824255543</v>
      </c>
    </row>
    <row r="17" spans="1:13" ht="15" customHeight="1">
      <c r="A17" s="23" t="s">
        <v>17</v>
      </c>
      <c r="B17" s="40">
        <v>589450</v>
      </c>
      <c r="C17" s="67">
        <v>50173.9</v>
      </c>
      <c r="D17" s="68">
        <v>49404.5</v>
      </c>
      <c r="E17" s="38">
        <v>47318</v>
      </c>
      <c r="F17" s="25">
        <v>54347.888579999999</v>
      </c>
      <c r="G17" s="39">
        <f t="shared" si="1"/>
        <v>9.2201015489015195</v>
      </c>
      <c r="H17" s="11">
        <f>F17-E17</f>
        <v>7029.8885799999989</v>
      </c>
      <c r="I17" s="14">
        <f t="shared" si="3"/>
        <v>1.1485669001225749</v>
      </c>
      <c r="J17" s="11">
        <f t="shared" si="4"/>
        <v>4943.3885799999989</v>
      </c>
      <c r="K17" s="14">
        <f t="shared" si="5"/>
        <v>1.1000594800068819</v>
      </c>
      <c r="L17" s="11">
        <f t="shared" si="6"/>
        <v>4173.9885799999975</v>
      </c>
      <c r="M17" s="14">
        <f t="shared" si="7"/>
        <v>1.0831904352661443</v>
      </c>
    </row>
    <row r="18" spans="1:13" ht="39.75" customHeight="1">
      <c r="A18" s="22" t="s">
        <v>2</v>
      </c>
      <c r="B18" s="40">
        <v>11711</v>
      </c>
      <c r="C18" s="67">
        <v>1785.4</v>
      </c>
      <c r="D18" s="68">
        <v>1139.0999999999999</v>
      </c>
      <c r="E18" s="38">
        <v>1156</v>
      </c>
      <c r="F18" s="25">
        <v>1499.4246599999999</v>
      </c>
      <c r="G18" s="39">
        <f t="shared" si="1"/>
        <v>12.803557851592521</v>
      </c>
      <c r="H18" s="11">
        <f t="shared" si="2"/>
        <v>343.4246599999999</v>
      </c>
      <c r="I18" s="14">
        <f t="shared" si="3"/>
        <v>1.2970801557093425</v>
      </c>
      <c r="J18" s="11">
        <f t="shared" si="4"/>
        <v>360.32465999999999</v>
      </c>
      <c r="K18" s="14">
        <f t="shared" si="5"/>
        <v>1.3163239926257573</v>
      </c>
      <c r="L18" s="11">
        <f t="shared" si="6"/>
        <v>-285.97534000000019</v>
      </c>
      <c r="M18" s="14">
        <f t="shared" si="7"/>
        <v>0.83982561890892793</v>
      </c>
    </row>
    <row r="19" spans="1:13" ht="15.75" customHeight="1">
      <c r="A19" s="22" t="s">
        <v>3</v>
      </c>
      <c r="B19" s="40">
        <v>85326</v>
      </c>
      <c r="C19" s="67">
        <v>6833.4</v>
      </c>
      <c r="D19" s="68">
        <v>7159.1</v>
      </c>
      <c r="E19" s="38">
        <v>9922.1</v>
      </c>
      <c r="F19" s="25">
        <v>11255.10692</v>
      </c>
      <c r="G19" s="39">
        <f t="shared" si="1"/>
        <v>13.190711998687387</v>
      </c>
      <c r="H19" s="11">
        <f t="shared" si="2"/>
        <v>1333.0069199999998</v>
      </c>
      <c r="I19" s="14">
        <f t="shared" si="3"/>
        <v>1.1343472571330666</v>
      </c>
      <c r="J19" s="11">
        <f t="shared" si="4"/>
        <v>4096.0069199999998</v>
      </c>
      <c r="K19" s="14">
        <f t="shared" si="5"/>
        <v>1.5721399226159711</v>
      </c>
      <c r="L19" s="11">
        <f t="shared" si="6"/>
        <v>4421.7069200000005</v>
      </c>
      <c r="M19" s="14">
        <f t="shared" si="7"/>
        <v>1.6470727485585508</v>
      </c>
    </row>
    <row r="20" spans="1:13" ht="48.75" customHeight="1">
      <c r="A20" s="22" t="s">
        <v>4</v>
      </c>
      <c r="B20" s="40">
        <v>0</v>
      </c>
      <c r="C20" s="67">
        <v>46.6</v>
      </c>
      <c r="D20" s="68">
        <v>9.9871599999999994</v>
      </c>
      <c r="E20" s="38">
        <v>0</v>
      </c>
      <c r="F20" s="25">
        <v>1.8696700000000002</v>
      </c>
      <c r="G20" s="39"/>
      <c r="H20" s="11">
        <f t="shared" si="2"/>
        <v>1.8696700000000002</v>
      </c>
      <c r="I20" s="14"/>
      <c r="J20" s="11">
        <f t="shared" si="4"/>
        <v>-8.1174900000000001</v>
      </c>
      <c r="K20" s="14">
        <f t="shared" si="5"/>
        <v>0.18720737426856085</v>
      </c>
      <c r="L20" s="11">
        <f t="shared" si="6"/>
        <v>-44.730330000000002</v>
      </c>
      <c r="M20" s="14">
        <f t="shared" si="7"/>
        <v>4.0121673819742493E-2</v>
      </c>
    </row>
    <row r="21" spans="1:13" ht="49.5" customHeight="1">
      <c r="A21" s="22" t="s">
        <v>5</v>
      </c>
      <c r="B21" s="40">
        <v>26753</v>
      </c>
      <c r="C21" s="67">
        <v>2837.8</v>
      </c>
      <c r="D21" s="68">
        <v>4632.2563099999998</v>
      </c>
      <c r="E21" s="38">
        <v>3244</v>
      </c>
      <c r="F21" s="25">
        <v>4603.1736900000005</v>
      </c>
      <c r="G21" s="39">
        <f t="shared" ref="G21:G27" si="8">F21/B21*100</f>
        <v>17.206196277053042</v>
      </c>
      <c r="H21" s="11">
        <f t="shared" si="2"/>
        <v>1359.1736900000005</v>
      </c>
      <c r="I21" s="14">
        <f t="shared" ref="I21:I28" si="9">F21/E21</f>
        <v>1.4189807922318127</v>
      </c>
      <c r="J21" s="11">
        <f t="shared" si="4"/>
        <v>-29.082619999999224</v>
      </c>
      <c r="K21" s="14">
        <f t="shared" si="5"/>
        <v>0.99372171614571148</v>
      </c>
      <c r="L21" s="11">
        <f t="shared" si="6"/>
        <v>1765.3736900000004</v>
      </c>
      <c r="M21" s="14">
        <f t="shared" si="7"/>
        <v>1.622092356755233</v>
      </c>
    </row>
    <row r="22" spans="1:13" ht="27" customHeight="1">
      <c r="A22" s="22" t="s">
        <v>6</v>
      </c>
      <c r="B22" s="40">
        <v>297855</v>
      </c>
      <c r="C22" s="67">
        <v>41503.599999999999</v>
      </c>
      <c r="D22" s="68">
        <v>46992.267590000003</v>
      </c>
      <c r="E22" s="38">
        <v>41139</v>
      </c>
      <c r="F22" s="25">
        <v>70698.387969999996</v>
      </c>
      <c r="G22" s="39">
        <f t="shared" si="8"/>
        <v>23.735840583505396</v>
      </c>
      <c r="H22" s="11">
        <f t="shared" si="2"/>
        <v>29559.387969999996</v>
      </c>
      <c r="I22" s="14">
        <f t="shared" si="9"/>
        <v>1.7185247081844477</v>
      </c>
      <c r="J22" s="11">
        <f t="shared" si="4"/>
        <v>23706.120379999993</v>
      </c>
      <c r="K22" s="14">
        <f t="shared" si="5"/>
        <v>1.5044685348413507</v>
      </c>
      <c r="L22" s="11">
        <f t="shared" si="6"/>
        <v>29194.787969999998</v>
      </c>
      <c r="M22" s="14">
        <f t="shared" si="7"/>
        <v>1.7034278465000625</v>
      </c>
    </row>
    <row r="23" spans="1:13" ht="17.25" customHeight="1">
      <c r="A23" s="7" t="s">
        <v>16</v>
      </c>
      <c r="B23" s="40">
        <v>290236</v>
      </c>
      <c r="C23" s="67">
        <v>39675.699999999997</v>
      </c>
      <c r="D23" s="68">
        <v>45397.924319999998</v>
      </c>
      <c r="E23" s="38">
        <v>39785.199999999997</v>
      </c>
      <c r="F23" s="25">
        <v>68329.578500000003</v>
      </c>
      <c r="G23" s="39">
        <f t="shared" si="8"/>
        <v>23.542764681156026</v>
      </c>
      <c r="H23" s="11">
        <f t="shared" si="2"/>
        <v>28544.378500000006</v>
      </c>
      <c r="I23" s="14">
        <f t="shared" si="9"/>
        <v>1.717462234700341</v>
      </c>
      <c r="J23" s="11">
        <f t="shared" si="4"/>
        <v>22931.654180000005</v>
      </c>
      <c r="K23" s="14">
        <f t="shared" si="5"/>
        <v>1.5051256092318188</v>
      </c>
      <c r="L23" s="11">
        <f t="shared" si="6"/>
        <v>28653.878500000006</v>
      </c>
      <c r="M23" s="14">
        <f t="shared" si="7"/>
        <v>1.7222022169741178</v>
      </c>
    </row>
    <row r="24" spans="1:13" ht="39" customHeight="1">
      <c r="A24" s="22" t="s">
        <v>7</v>
      </c>
      <c r="B24" s="40">
        <v>32865</v>
      </c>
      <c r="C24" s="67">
        <v>3544.6</v>
      </c>
      <c r="D24" s="68">
        <v>4968.1281500000005</v>
      </c>
      <c r="E24" s="38">
        <v>3317.8</v>
      </c>
      <c r="F24" s="25">
        <v>3515.66464</v>
      </c>
      <c r="G24" s="39">
        <f t="shared" si="8"/>
        <v>10.697290856534307</v>
      </c>
      <c r="H24" s="11">
        <f t="shared" si="2"/>
        <v>197.86463999999978</v>
      </c>
      <c r="I24" s="14">
        <f t="shared" si="9"/>
        <v>1.0596373018265115</v>
      </c>
      <c r="J24" s="11">
        <f t="shared" si="4"/>
        <v>-1452.4635100000005</v>
      </c>
      <c r="K24" s="14">
        <f t="shared" si="5"/>
        <v>0.70764371084107391</v>
      </c>
      <c r="L24" s="11">
        <f t="shared" si="6"/>
        <v>-28.935359999999946</v>
      </c>
      <c r="M24" s="14">
        <f t="shared" si="7"/>
        <v>0.99183677706934492</v>
      </c>
    </row>
    <row r="25" spans="1:13" ht="39.75" customHeight="1">
      <c r="A25" s="22" t="s">
        <v>8</v>
      </c>
      <c r="B25" s="40">
        <v>6130</v>
      </c>
      <c r="C25" s="67">
        <v>-17.899999999999999</v>
      </c>
      <c r="D25" s="68">
        <v>255.553</v>
      </c>
      <c r="E25" s="38">
        <v>270</v>
      </c>
      <c r="F25" s="25">
        <v>1204.9914699999999</v>
      </c>
      <c r="G25" s="39">
        <f t="shared" si="8"/>
        <v>19.657283360522023</v>
      </c>
      <c r="H25" s="11">
        <f t="shared" si="2"/>
        <v>934.99146999999994</v>
      </c>
      <c r="I25" s="14">
        <f t="shared" si="9"/>
        <v>4.4629313703703701</v>
      </c>
      <c r="J25" s="11">
        <f t="shared" si="4"/>
        <v>949.43846999999994</v>
      </c>
      <c r="K25" s="14">
        <f>F25/D25</f>
        <v>4.7152311653551315</v>
      </c>
      <c r="L25" s="11">
        <f t="shared" si="6"/>
        <v>1222.89147</v>
      </c>
      <c r="M25" s="14"/>
    </row>
    <row r="26" spans="1:13" ht="25.5" customHeight="1">
      <c r="A26" s="24" t="s">
        <v>9</v>
      </c>
      <c r="B26" s="40">
        <v>681</v>
      </c>
      <c r="C26" s="67">
        <v>115.4</v>
      </c>
      <c r="D26" s="68">
        <v>57.3</v>
      </c>
      <c r="E26" s="38">
        <v>50</v>
      </c>
      <c r="F26" s="25">
        <v>102.5</v>
      </c>
      <c r="G26" s="39">
        <f t="shared" si="8"/>
        <v>15.051395007342144</v>
      </c>
      <c r="H26" s="11">
        <f t="shared" si="2"/>
        <v>52.5</v>
      </c>
      <c r="I26" s="14">
        <f t="shared" si="9"/>
        <v>2.0499999999999998</v>
      </c>
      <c r="J26" s="11">
        <f t="shared" si="4"/>
        <v>45.2</v>
      </c>
      <c r="K26" s="14">
        <f t="shared" si="5"/>
        <v>1.7888307155322862</v>
      </c>
      <c r="L26" s="11">
        <f t="shared" si="6"/>
        <v>-12.900000000000006</v>
      </c>
      <c r="M26" s="14">
        <f t="shared" si="7"/>
        <v>0.88821490467937603</v>
      </c>
    </row>
    <row r="27" spans="1:13" ht="27" customHeight="1">
      <c r="A27" s="22" t="s">
        <v>10</v>
      </c>
      <c r="B27" s="40">
        <v>318708</v>
      </c>
      <c r="C27" s="67">
        <v>30343.3</v>
      </c>
      <c r="D27" s="68">
        <v>33200.050770000002</v>
      </c>
      <c r="E27" s="38">
        <v>31714.2</v>
      </c>
      <c r="F27" s="25">
        <v>49294.77231</v>
      </c>
      <c r="G27" s="39">
        <f t="shared" si="8"/>
        <v>15.467064620279377</v>
      </c>
      <c r="H27" s="11">
        <f t="shared" si="2"/>
        <v>17580.57231</v>
      </c>
      <c r="I27" s="14">
        <f t="shared" si="9"/>
        <v>1.5543438683618063</v>
      </c>
      <c r="J27" s="11">
        <f t="shared" si="4"/>
        <v>16094.721539999999</v>
      </c>
      <c r="K27" s="14">
        <f t="shared" si="5"/>
        <v>1.4847800279433125</v>
      </c>
      <c r="L27" s="11">
        <f t="shared" si="6"/>
        <v>18951.472310000001</v>
      </c>
      <c r="M27" s="14">
        <f>F27/C27</f>
        <v>1.6245685970214183</v>
      </c>
    </row>
    <row r="28" spans="1:13" ht="16.5" customHeight="1">
      <c r="A28" s="22" t="s">
        <v>26</v>
      </c>
      <c r="B28" s="40">
        <v>0</v>
      </c>
      <c r="C28" s="67">
        <v>132.80000000000001</v>
      </c>
      <c r="D28" s="68">
        <v>1097.2846200000001</v>
      </c>
      <c r="E28" s="38">
        <v>0</v>
      </c>
      <c r="F28" s="25">
        <v>347.54408000000001</v>
      </c>
      <c r="G28" s="39"/>
      <c r="H28" s="11">
        <f t="shared" si="2"/>
        <v>347.54408000000001</v>
      </c>
      <c r="I28" s="14"/>
      <c r="J28" s="11">
        <f t="shared" si="4"/>
        <v>-749.74054000000012</v>
      </c>
      <c r="K28" s="14">
        <f t="shared" si="5"/>
        <v>0.31673102280427479</v>
      </c>
      <c r="L28" s="11">
        <f t="shared" si="6"/>
        <v>214.74408</v>
      </c>
      <c r="M28" s="14">
        <f>F28/C28</f>
        <v>2.6170487951807226</v>
      </c>
    </row>
    <row r="29" spans="1:13" ht="16.5" hidden="1" customHeight="1">
      <c r="A29" s="22" t="s">
        <v>38</v>
      </c>
      <c r="B29" s="40">
        <v>0</v>
      </c>
      <c r="C29" s="36">
        <v>0</v>
      </c>
      <c r="D29" s="37">
        <v>0</v>
      </c>
      <c r="E29" s="38">
        <v>0</v>
      </c>
      <c r="F29" s="25"/>
      <c r="G29" s="39" t="e">
        <f t="shared" ref="G29" si="10">F29/B29*100</f>
        <v>#DIV/0!</v>
      </c>
      <c r="H29" s="11">
        <f t="shared" si="2"/>
        <v>0</v>
      </c>
      <c r="I29" s="14" t="e">
        <f t="shared" ref="I29" si="11">F29/E29</f>
        <v>#DIV/0!</v>
      </c>
      <c r="J29" s="11">
        <f t="shared" si="4"/>
        <v>0</v>
      </c>
      <c r="K29" s="14" t="e">
        <f t="shared" si="5"/>
        <v>#DIV/0!</v>
      </c>
      <c r="L29" s="11">
        <f t="shared" si="6"/>
        <v>0</v>
      </c>
      <c r="M29" s="14" t="e">
        <f t="shared" ref="M29" si="12">F29/C29</f>
        <v>#DIV/0!</v>
      </c>
    </row>
    <row r="30" spans="1:13" ht="16.5">
      <c r="A30" s="2" t="s">
        <v>18</v>
      </c>
      <c r="B30" s="41">
        <f t="shared" ref="B30:E30" si="13">B8+B9+B10+B13+B15+B18+B19+B20</f>
        <v>15846237</v>
      </c>
      <c r="C30" s="42">
        <f t="shared" si="13"/>
        <v>739012.9</v>
      </c>
      <c r="D30" s="42">
        <f t="shared" si="13"/>
        <v>1584947.9226300002</v>
      </c>
      <c r="E30" s="42">
        <f t="shared" si="13"/>
        <v>1630023.1</v>
      </c>
      <c r="F30" s="21">
        <f>F8+F9+F10+F13+F15+F18+F19+F20</f>
        <v>1737403.0821699998</v>
      </c>
      <c r="G30" s="30">
        <f>F30/B30*100</f>
        <v>10.964136672763383</v>
      </c>
      <c r="H30" s="13">
        <f t="shared" si="2"/>
        <v>107379.98216999974</v>
      </c>
      <c r="I30" s="15">
        <f>F30/E30</f>
        <v>1.0658763560896773</v>
      </c>
      <c r="J30" s="13">
        <f t="shared" si="4"/>
        <v>152455.15953999967</v>
      </c>
      <c r="K30" s="15">
        <f t="shared" si="5"/>
        <v>1.0961893809652885</v>
      </c>
      <c r="L30" s="13">
        <f t="shared" si="6"/>
        <v>998390.18216999981</v>
      </c>
      <c r="M30" s="15">
        <f>F30/C30</f>
        <v>2.3509780169872538</v>
      </c>
    </row>
    <row r="31" spans="1:13" ht="16.5">
      <c r="A31" s="2" t="s">
        <v>19</v>
      </c>
      <c r="B31" s="43">
        <f>B21+B22+B24+B25+B26+B27+B28+B29</f>
        <v>682992</v>
      </c>
      <c r="C31" s="44">
        <f t="shared" ref="C31:E31" si="14">C21+C22+C24+C25+C26+C27+C28+C29</f>
        <v>78459.600000000006</v>
      </c>
      <c r="D31" s="44">
        <f t="shared" si="14"/>
        <v>91202.840440000014</v>
      </c>
      <c r="E31" s="44">
        <f t="shared" si="14"/>
        <v>79735</v>
      </c>
      <c r="F31" s="27">
        <f>F21+F22+F24+F25+F26+F27+F28+F29</f>
        <v>129767.03416</v>
      </c>
      <c r="G31" s="30">
        <f>F31/B31*100</f>
        <v>18.999788307915757</v>
      </c>
      <c r="H31" s="13">
        <f t="shared" si="2"/>
        <v>50032.034159999996</v>
      </c>
      <c r="I31" s="15">
        <f>F31/E31</f>
        <v>1.6274789510252712</v>
      </c>
      <c r="J31" s="13">
        <f t="shared" si="4"/>
        <v>38564.193719999981</v>
      </c>
      <c r="K31" s="15">
        <f t="shared" si="5"/>
        <v>1.4228398318950424</v>
      </c>
      <c r="L31" s="13">
        <f t="shared" si="6"/>
        <v>51307.43415999999</v>
      </c>
      <c r="M31" s="15">
        <f>F31/C31</f>
        <v>1.6539344345370099</v>
      </c>
    </row>
  </sheetData>
  <mergeCells count="13">
    <mergeCell ref="A3:A5"/>
    <mergeCell ref="B3:B5"/>
    <mergeCell ref="A2:M2"/>
    <mergeCell ref="J4:K4"/>
    <mergeCell ref="H4:I4"/>
    <mergeCell ref="C3:F3"/>
    <mergeCell ref="G3:G5"/>
    <mergeCell ref="H3:M3"/>
    <mergeCell ref="C4:C5"/>
    <mergeCell ref="D4:D5"/>
    <mergeCell ref="E4:E5"/>
    <mergeCell ref="F4:F5"/>
    <mergeCell ref="L4:M4"/>
  </mergeCells>
  <phoneticPr fontId="2" type="noConversion"/>
  <conditionalFormatting sqref="E8:H28 F8:J30 F6:L6 H8:L31">
    <cfRule type="cellIs" dxfId="5" priority="75" stopIfTrue="1" operator="lessThan">
      <formula>0</formula>
    </cfRule>
    <cfRule type="cellIs" dxfId="4" priority="76" stopIfTrue="1" operator="greaterThan">
      <formula>0</formula>
    </cfRule>
  </conditionalFormatting>
  <conditionalFormatting sqref="G6 G8:G30 I6 K6 M6 M8:M31 K8:K31 I8:I31">
    <cfRule type="cellIs" dxfId="3" priority="72" stopIfTrue="1" operator="lessThan">
      <formula>0</formula>
    </cfRule>
  </conditionalFormatting>
  <conditionalFormatting sqref="I6 K6 K8:K30 I8:I28 M6 M8:M31">
    <cfRule type="cellIs" dxfId="2" priority="67" stopIfTrue="1" operator="lessThan">
      <formula>0</formula>
    </cfRule>
    <cfRule type="cellIs" dxfId="1" priority="69" stopIfTrue="1" operator="lessThan">
      <formula>0</formula>
    </cfRule>
    <cfRule type="cellIs" dxfId="0" priority="70" stopIfTrue="1" operator="greaterThan">
      <formula>0</formula>
    </cfRule>
  </conditionalFormatting>
  <pageMargins left="0.23" right="0.19" top="0.34" bottom="0.35" header="0.17" footer="0.2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 тыс.руб.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Varlapova</dc:creator>
  <cp:lastModifiedBy>Татьяна Михайловна Варлапова</cp:lastModifiedBy>
  <cp:lastPrinted>2018-03-16T12:49:18Z</cp:lastPrinted>
  <dcterms:created xsi:type="dcterms:W3CDTF">2010-02-09T11:35:31Z</dcterms:created>
  <dcterms:modified xsi:type="dcterms:W3CDTF">2018-03-16T12:49:25Z</dcterms:modified>
</cp:coreProperties>
</file>